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at" state="visible" r:id="rId4"/>
    <sheet sheetId="2" name="Hinweise" state="visible" r:id="rId5"/>
  </sheets>
  <calcPr calcId="171027" fullCalcOnLoad="1"/>
</workbook>
</file>

<file path=xl/sharedStrings.xml><?xml version="1.0" encoding="utf-8"?>
<sst xmlns="http://schemas.openxmlformats.org/spreadsheetml/2006/main" count="37" uniqueCount="35">
  <si>
    <t>Arbeitszeiterfassung — Monatsblatt (Schweiz)</t>
  </si>
  <si>
    <t>Beginn, Ende, Pausen ≥ 30 min, Soll aus Pensum, Feiertage und Absenzen reduzieren das Soll — Art. 46 ArG / Art. 73 ArGV 1</t>
  </si>
  <si>
    <t>Mitarbeiter/in</t>
  </si>
  <si>
    <t/>
  </si>
  <si>
    <t>Codes: F = Ferien · K = Krank · FT = Feiertag · U = unbezahlt · M = Militär/Zivildienst</t>
  </si>
  <si>
    <t>Monat (1. Tag)</t>
  </si>
  <si>
    <t>Tagessoll = Wochensoll ÷ 5 × Pensum (Mo–Fr). Bei F/K/FT/M wird das Soll auf 0 gesetzt, bei U ebenfalls.</t>
  </si>
  <si>
    <t>Wochensoll (h) bei 100 %</t>
  </si>
  <si>
    <t>Ist = Ende − Beginn − Pause. Zeiten als hh:mm eingeben (z. B. 08:15).</t>
  </si>
  <si>
    <t>Pensum (%)</t>
  </si>
  <si>
    <t>Saldo-Übertrag Vormonat (h)</t>
  </si>
  <si>
    <t>Datum</t>
  </si>
  <si>
    <t>Tag</t>
  </si>
  <si>
    <t>Beginn</t>
  </si>
  <si>
    <t>Ende</t>
  </si>
  <si>
    <t>Pause</t>
  </si>
  <si>
    <t>Ist (h)</t>
  </si>
  <si>
    <t>Soll (h)</t>
  </si>
  <si>
    <t>Code</t>
  </si>
  <si>
    <t>Saldo</t>
  </si>
  <si>
    <t>Kumuliert</t>
  </si>
  <si>
    <t>Bemerkung</t>
  </si>
  <si>
    <t>Total</t>
  </si>
  <si>
    <t>← Saldo Monatsende (Übertrag)</t>
  </si>
  <si>
    <t>Datum, Unterschrift Mitarbeiter/in</t>
  </si>
  <si>
    <t>Datum, Visum Vorgesetzte/r</t>
  </si>
  <si>
    <t>Vorlage von Clockopus — clockopus.com · Zeiterfassung mit Stundenrapport, Schweizer Software</t>
  </si>
  <si>
    <t>So verwenden Sie das Monatsblatt</t>
  </si>
  <si>
    <t>1. Oben Name, ersten Tag des Monats, Wochensoll bei 100 % (z. B. 42) und Pensum eintragen; Saldo-Übertrag aus dem Vormonat.</t>
  </si>
  <si>
    <t>2. Je Tag Beginn, Ende und Pause (hh:mm). Ist, Soll, Saldo und Kumuliert rechnen sich selbst.</t>
  </si>
  <si>
    <t>3. Feiertage mit FT, Ferien mit F, Krankheit mit K markieren — das Tagessoll fällt dann auf 0.</t>
  </si>
  <si>
    <t>4. Aufbewahrung: Art. 73 ArGV 1 verlangt 5 Jahre. Blatt monatlich als PDF sichern.</t>
  </si>
  <si>
    <t>Was diese Tabelle nicht kann: sie erfasst nicht in Echtzeit (das Gesetz verlangt zeitnahe Aufzeichnung), sie hat kein</t>
  </si>
  <si>
    <t>Änderungsprotokoll, und je Person ist es eine Datei. Ab drei Personen ist das die eigentliche Arbeit.</t>
  </si>
  <si>
    <t>Clockopus führt Soll/Ist/Saldo je Person mit Pensum, Feiertagskalender und Absenzen — https://clockopus.com/features/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</si>
</sst>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.mm.yyyy"/>
    <numFmt numFmtId="165" formatCode="hh:mm"/>
    <numFmt numFmtId="166" formatCode="+0.00;-0.00;0.00"/>
  </numFmts>
  <fonts count="10" x14ac:knownFonts="1">
    <font>
      <color theme="1"/>
      <family val="2"/>
      <scheme val="minor"/>
      <sz val="11"/>
      <name val="Calibri"/>
    </font>
    <font>
      <b/>
      <color rgb="FF1E3A5F"/>
      <sz val="16"/>
    </font>
    <font>
      <color rgb="FF5C6975"/>
      <sz val="10"/>
    </font>
    <font>
      <b/>
      <color rgb="FF5C6975"/>
    </font>
    <font>
      <color rgb="FF5C6975"/>
      <sz val="9"/>
    </font>
    <font>
      <b/>
      <color rgb="FFFFFFFF"/>
    </font>
    <font>
      <b/>
    </font>
    <font>
      <color rgb="FF5C6975"/>
    </font>
    <font>
      <i/>
      <color rgb="FF5C6975"/>
      <sz val="8"/>
    </font>
    <font>
      <b/>
      <color rgb="FF1E3A5F"/>
      <sz val="14"/>
    </font>
  </fonts>
  <fills count="4">
    <fill>
      <patternFill patternType="none"/>
    </fill>
    <fill>
      <patternFill patternType="gray125"/>
    </fill>
    <fill>
      <patternFill patternType="solid">
        <fgColor rgb="FFE8F1FA"/>
      </patternFill>
    </fill>
    <fill>
      <patternFill patternType="solid">
        <fgColor rgb="FF1E3A5F"/>
      </patternFill>
    </fill>
  </fills>
  <borders count="5">
    <border>
      <left/>
      <right/>
      <top/>
      <bottom/>
      <diagonal/>
    </border>
    <border>
      <left/>
      <right/>
      <top/>
      <bottom style="thin">
        <color rgb="FFE1E5EA"/>
      </bottom>
      <diagonal/>
    </border>
    <border>
      <left/>
      <right/>
      <top style="hair">
        <color rgb="FFE1E5EA"/>
      </top>
      <bottom style="hair">
        <color rgb="FFE1E5EA"/>
      </bottom>
      <diagonal/>
    </border>
    <border>
      <left/>
      <right/>
      <top style="thin"/>
      <bottom style="double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0" xfId="0" applyFill="1"/>
    <xf numFmtId="0" fontId="4" fillId="0" borderId="0" xfId="0" applyFont="1"/>
    <xf numFmtId="164" fontId="0" fillId="2" borderId="0" xfId="0" applyNumberFormat="1" applyFill="1"/>
    <xf numFmtId="0" fontId="5" fillId="3" borderId="1" xfId="0" applyFont="1" applyFill="1" applyBorder="1" applyAlignment="1">
      <alignment horizontal="left" vertical="center" wrapText="1"/>
    </xf>
    <xf numFmtId="164" fontId="0" fillId="0" borderId="2" xfId="0" applyNumberFormat="1" applyBorder="1"/>
    <xf numFmtId="0" fontId="0" fillId="0" borderId="2" xfId="0" applyBorder="1"/>
    <xf numFmtId="165" fontId="0" fillId="0" borderId="2" xfId="0" applyNumberFormat="1" applyBorder="1"/>
    <xf numFmtId="2" fontId="0" fillId="0" borderId="2" xfId="0" applyNumberFormat="1" applyBorder="1"/>
    <xf numFmtId="166" fontId="0" fillId="0" borderId="2" xfId="0" applyNumberFormat="1" applyBorder="1"/>
    <xf numFmtId="0" fontId="6" fillId="0" borderId="0" xfId="0" applyFont="1" applyAlignment="1">
      <alignment horizontal="right"/>
    </xf>
    <xf numFmtId="2" fontId="6" fillId="0" borderId="3" xfId="0" applyNumberFormat="1" applyFont="1" applyBorder="1"/>
    <xf numFmtId="166" fontId="6" fillId="0" borderId="3" xfId="0" applyNumberFormat="1" applyFont="1" applyBorder="1"/>
    <xf numFmtId="0" fontId="7" fillId="0" borderId="0" xfId="0" applyFont="1"/>
    <xf numFmtId="0" fontId="0" fillId="0" borderId="4" xfId="0" applyBorder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1">
    <dxf>
      <fill>
        <patternFill patternType="solid">
          <bgColor rgb="FFF4F7F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FormatPr defaultRowHeight="15" outlineLevelRow="0" outlineLevelCol="0" x14ac:dyDescent="55"/>
  <cols>
    <col min="1" max="1" width="12" customWidth="1"/>
    <col min="2" max="2" width="6" customWidth="1"/>
    <col min="3" max="9" width="8" customWidth="1"/>
    <col min="11" max="11" width="26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spans="1:6" x14ac:dyDescent="0.25">
      <c r="A4" s="3" t="s">
        <v>2</v>
      </c>
      <c r="B4" s="4" t="s">
        <v>3</v>
      </c>
      <c r="C4" s="4"/>
      <c r="D4" s="4"/>
      <c r="F4" s="5" t="s">
        <v>4</v>
      </c>
    </row>
    <row r="5" spans="1:6" x14ac:dyDescent="0.25">
      <c r="A5" s="3" t="s">
        <v>5</v>
      </c>
      <c r="B5" s="6">
        <v>46266</v>
      </c>
      <c r="C5" s="6"/>
      <c r="D5" s="6"/>
      <c r="F5" s="5" t="s">
        <v>6</v>
      </c>
    </row>
    <row r="6" spans="1:6" x14ac:dyDescent="0.25">
      <c r="A6" s="3" t="s">
        <v>7</v>
      </c>
      <c r="B6" s="4">
        <v>42</v>
      </c>
      <c r="C6" s="4"/>
      <c r="D6" s="4"/>
      <c r="F6" s="5" t="s">
        <v>8</v>
      </c>
    </row>
    <row r="7" spans="1:4" x14ac:dyDescent="0.25">
      <c r="A7" s="3" t="s">
        <v>9</v>
      </c>
      <c r="B7" s="4">
        <v>100</v>
      </c>
      <c r="C7" s="4"/>
      <c r="D7" s="4"/>
    </row>
    <row r="8" spans="1:4" x14ac:dyDescent="0.25">
      <c r="A8" s="3" t="s">
        <v>10</v>
      </c>
      <c r="B8" s="4">
        <v>0</v>
      </c>
      <c r="C8" s="4"/>
      <c r="D8" s="4"/>
    </row>
    <row r="10" ht="22" customHeight="1" spans="1:11" x14ac:dyDescent="0.25">
      <c r="A10" s="7" t="s">
        <v>11</v>
      </c>
      <c r="B10" s="7" t="s">
        <v>12</v>
      </c>
      <c r="C10" s="7" t="s">
        <v>13</v>
      </c>
      <c r="D10" s="7" t="s">
        <v>14</v>
      </c>
      <c r="E10" s="7" t="s">
        <v>15</v>
      </c>
      <c r="F10" s="7" t="s">
        <v>16</v>
      </c>
      <c r="G10" s="7" t="s">
        <v>17</v>
      </c>
      <c r="H10" s="7" t="s">
        <v>18</v>
      </c>
      <c r="I10" s="7" t="s">
        <v>19</v>
      </c>
      <c r="J10" s="7" t="s">
        <v>20</v>
      </c>
      <c r="K10" s="7" t="s">
        <v>21</v>
      </c>
    </row>
    <row r="11" spans="1:11" x14ac:dyDescent="0.25">
      <c r="A11" s="8">
        <f>IF(MONTH($B$5+0)=MONTH($B$5),$B$5+0,"")</f>
      </c>
      <c r="B11" s="9">
        <f>IF(A11="","",TEXT(A11,"ddd"))</f>
      </c>
      <c r="C11" s="10"/>
      <c r="D11" s="10"/>
      <c r="E11" s="10"/>
      <c r="F11" s="11">
        <f>IF(OR(C11="",D11=""),0,(D11-C11-IF(E11="",0,E11))*24)</f>
      </c>
      <c r="G11" s="11">
        <f>IF(A11="",0,IF(OR(WEEKDAY(A11,2)&gt;5,H11&lt;&gt;""),0,$B$6/5*$B$7/100))</f>
      </c>
      <c r="H11" s="9"/>
      <c r="I11" s="12">
        <f>F11-G11</f>
      </c>
      <c r="J11" s="12">
        <f>$B$8+I11</f>
      </c>
      <c r="K11" s="9"/>
    </row>
    <row r="12" spans="1:11" x14ac:dyDescent="0.25">
      <c r="A12" s="8">
        <f>IF(MONTH($B$5+1)=MONTH($B$5),$B$5+1,"")</f>
      </c>
      <c r="B12" s="9">
        <f>IF(A12="","",TEXT(A12,"ddd"))</f>
      </c>
      <c r="C12" s="10"/>
      <c r="D12" s="10"/>
      <c r="E12" s="10"/>
      <c r="F12" s="11">
        <f>IF(OR(C12="",D12=""),0,(D12-C12-IF(E12="",0,E12))*24)</f>
      </c>
      <c r="G12" s="11">
        <f>IF(A12="",0,IF(OR(WEEKDAY(A12,2)&gt;5,H12&lt;&gt;""),0,$B$6/5*$B$7/100))</f>
      </c>
      <c r="H12" s="9"/>
      <c r="I12" s="12">
        <f>F12-G12</f>
      </c>
      <c r="J12" s="12">
        <f>J11+I12</f>
      </c>
      <c r="K12" s="9"/>
    </row>
    <row r="13" spans="1:11" x14ac:dyDescent="0.25">
      <c r="A13" s="8">
        <f>IF(MONTH($B$5+2)=MONTH($B$5),$B$5+2,"")</f>
      </c>
      <c r="B13" s="9">
        <f>IF(A13="","",TEXT(A13,"ddd"))</f>
      </c>
      <c r="C13" s="10"/>
      <c r="D13" s="10"/>
      <c r="E13" s="10"/>
      <c r="F13" s="11">
        <f>IF(OR(C13="",D13=""),0,(D13-C13-IF(E13="",0,E13))*24)</f>
      </c>
      <c r="G13" s="11">
        <f>IF(A13="",0,IF(OR(WEEKDAY(A13,2)&gt;5,H13&lt;&gt;""),0,$B$6/5*$B$7/100))</f>
      </c>
      <c r="H13" s="9"/>
      <c r="I13" s="12">
        <f>F13-G13</f>
      </c>
      <c r="J13" s="12">
        <f>J12+I13</f>
      </c>
      <c r="K13" s="9"/>
    </row>
    <row r="14" spans="1:11" x14ac:dyDescent="0.25">
      <c r="A14" s="8">
        <f>IF(MONTH($B$5+3)=MONTH($B$5),$B$5+3,"")</f>
      </c>
      <c r="B14" s="9">
        <f>IF(A14="","",TEXT(A14,"ddd"))</f>
      </c>
      <c r="C14" s="10"/>
      <c r="D14" s="10"/>
      <c r="E14" s="10"/>
      <c r="F14" s="11">
        <f>IF(OR(C14="",D14=""),0,(D14-C14-IF(E14="",0,E14))*24)</f>
      </c>
      <c r="G14" s="11">
        <f>IF(A14="",0,IF(OR(WEEKDAY(A14,2)&gt;5,H14&lt;&gt;""),0,$B$6/5*$B$7/100))</f>
      </c>
      <c r="H14" s="9"/>
      <c r="I14" s="12">
        <f>F14-G14</f>
      </c>
      <c r="J14" s="12">
        <f>J13+I14</f>
      </c>
      <c r="K14" s="9"/>
    </row>
    <row r="15" spans="1:11" x14ac:dyDescent="0.25">
      <c r="A15" s="8">
        <f>IF(MONTH($B$5+4)=MONTH($B$5),$B$5+4,"")</f>
      </c>
      <c r="B15" s="9">
        <f>IF(A15="","",TEXT(A15,"ddd"))</f>
      </c>
      <c r="C15" s="10"/>
      <c r="D15" s="10"/>
      <c r="E15" s="10"/>
      <c r="F15" s="11">
        <f>IF(OR(C15="",D15=""),0,(D15-C15-IF(E15="",0,E15))*24)</f>
      </c>
      <c r="G15" s="11">
        <f>IF(A15="",0,IF(OR(WEEKDAY(A15,2)&gt;5,H15&lt;&gt;""),0,$B$6/5*$B$7/100))</f>
      </c>
      <c r="H15" s="9"/>
      <c r="I15" s="12">
        <f>F15-G15</f>
      </c>
      <c r="J15" s="12">
        <f>J14+I15</f>
      </c>
      <c r="K15" s="9"/>
    </row>
    <row r="16" spans="1:11" x14ac:dyDescent="0.25">
      <c r="A16" s="8">
        <f>IF(MONTH($B$5+5)=MONTH($B$5),$B$5+5,"")</f>
      </c>
      <c r="B16" s="9">
        <f>IF(A16="","",TEXT(A16,"ddd"))</f>
      </c>
      <c r="C16" s="10"/>
      <c r="D16" s="10"/>
      <c r="E16" s="10"/>
      <c r="F16" s="11">
        <f>IF(OR(C16="",D16=""),0,(D16-C16-IF(E16="",0,E16))*24)</f>
      </c>
      <c r="G16" s="11">
        <f>IF(A16="",0,IF(OR(WEEKDAY(A16,2)&gt;5,H16&lt;&gt;""),0,$B$6/5*$B$7/100))</f>
      </c>
      <c r="H16" s="9"/>
      <c r="I16" s="12">
        <f>F16-G16</f>
      </c>
      <c r="J16" s="12">
        <f>J15+I16</f>
      </c>
      <c r="K16" s="9"/>
    </row>
    <row r="17" spans="1:11" x14ac:dyDescent="0.25">
      <c r="A17" s="8">
        <f>IF(MONTH($B$5+6)=MONTH($B$5),$B$5+6,"")</f>
      </c>
      <c r="B17" s="9">
        <f>IF(A17="","",TEXT(A17,"ddd"))</f>
      </c>
      <c r="C17" s="10"/>
      <c r="D17" s="10"/>
      <c r="E17" s="10"/>
      <c r="F17" s="11">
        <f>IF(OR(C17="",D17=""),0,(D17-C17-IF(E17="",0,E17))*24)</f>
      </c>
      <c r="G17" s="11">
        <f>IF(A17="",0,IF(OR(WEEKDAY(A17,2)&gt;5,H17&lt;&gt;""),0,$B$6/5*$B$7/100))</f>
      </c>
      <c r="H17" s="9"/>
      <c r="I17" s="12">
        <f>F17-G17</f>
      </c>
      <c r="J17" s="12">
        <f>J16+I17</f>
      </c>
      <c r="K17" s="9"/>
    </row>
    <row r="18" spans="1:11" x14ac:dyDescent="0.25">
      <c r="A18" s="8">
        <f>IF(MONTH($B$5+7)=MONTH($B$5),$B$5+7,"")</f>
      </c>
      <c r="B18" s="9">
        <f>IF(A18="","",TEXT(A18,"ddd"))</f>
      </c>
      <c r="C18" s="10"/>
      <c r="D18" s="10"/>
      <c r="E18" s="10"/>
      <c r="F18" s="11">
        <f>IF(OR(C18="",D18=""),0,(D18-C18-IF(E18="",0,E18))*24)</f>
      </c>
      <c r="G18" s="11">
        <f>IF(A18="",0,IF(OR(WEEKDAY(A18,2)&gt;5,H18&lt;&gt;""),0,$B$6/5*$B$7/100))</f>
      </c>
      <c r="H18" s="9"/>
      <c r="I18" s="12">
        <f>F18-G18</f>
      </c>
      <c r="J18" s="12">
        <f>J17+I18</f>
      </c>
      <c r="K18" s="9"/>
    </row>
    <row r="19" spans="1:11" x14ac:dyDescent="0.25">
      <c r="A19" s="8">
        <f>IF(MONTH($B$5+8)=MONTH($B$5),$B$5+8,"")</f>
      </c>
      <c r="B19" s="9">
        <f>IF(A19="","",TEXT(A19,"ddd"))</f>
      </c>
      <c r="C19" s="10"/>
      <c r="D19" s="10"/>
      <c r="E19" s="10"/>
      <c r="F19" s="11">
        <f>IF(OR(C19="",D19=""),0,(D19-C19-IF(E19="",0,E19))*24)</f>
      </c>
      <c r="G19" s="11">
        <f>IF(A19="",0,IF(OR(WEEKDAY(A19,2)&gt;5,H19&lt;&gt;""),0,$B$6/5*$B$7/100))</f>
      </c>
      <c r="H19" s="9"/>
      <c r="I19" s="12">
        <f>F19-G19</f>
      </c>
      <c r="J19" s="12">
        <f>J18+I19</f>
      </c>
      <c r="K19" s="9"/>
    </row>
    <row r="20" spans="1:11" x14ac:dyDescent="0.25">
      <c r="A20" s="8">
        <f>IF(MONTH($B$5+9)=MONTH($B$5),$B$5+9,"")</f>
      </c>
      <c r="B20" s="9">
        <f>IF(A20="","",TEXT(A20,"ddd"))</f>
      </c>
      <c r="C20" s="10"/>
      <c r="D20" s="10"/>
      <c r="E20" s="10"/>
      <c r="F20" s="11">
        <f>IF(OR(C20="",D20=""),0,(D20-C20-IF(E20="",0,E20))*24)</f>
      </c>
      <c r="G20" s="11">
        <f>IF(A20="",0,IF(OR(WEEKDAY(A20,2)&gt;5,H20&lt;&gt;""),0,$B$6/5*$B$7/100))</f>
      </c>
      <c r="H20" s="9"/>
      <c r="I20" s="12">
        <f>F20-G20</f>
      </c>
      <c r="J20" s="12">
        <f>J19+I20</f>
      </c>
      <c r="K20" s="9"/>
    </row>
    <row r="21" spans="1:11" x14ac:dyDescent="0.25">
      <c r="A21" s="8">
        <f>IF(MONTH($B$5+10)=MONTH($B$5),$B$5+10,"")</f>
      </c>
      <c r="B21" s="9">
        <f>IF(A21="","",TEXT(A21,"ddd"))</f>
      </c>
      <c r="C21" s="10"/>
      <c r="D21" s="10"/>
      <c r="E21" s="10"/>
      <c r="F21" s="11">
        <f>IF(OR(C21="",D21=""),0,(D21-C21-IF(E21="",0,E21))*24)</f>
      </c>
      <c r="G21" s="11">
        <f>IF(A21="",0,IF(OR(WEEKDAY(A21,2)&gt;5,H21&lt;&gt;""),0,$B$6/5*$B$7/100))</f>
      </c>
      <c r="H21" s="9"/>
      <c r="I21" s="12">
        <f>F21-G21</f>
      </c>
      <c r="J21" s="12">
        <f>J20+I21</f>
      </c>
      <c r="K21" s="9"/>
    </row>
    <row r="22" spans="1:11" x14ac:dyDescent="0.25">
      <c r="A22" s="8">
        <f>IF(MONTH($B$5+11)=MONTH($B$5),$B$5+11,"")</f>
      </c>
      <c r="B22" s="9">
        <f>IF(A22="","",TEXT(A22,"ddd"))</f>
      </c>
      <c r="C22" s="10"/>
      <c r="D22" s="10"/>
      <c r="E22" s="10"/>
      <c r="F22" s="11">
        <f>IF(OR(C22="",D22=""),0,(D22-C22-IF(E22="",0,E22))*24)</f>
      </c>
      <c r="G22" s="11">
        <f>IF(A22="",0,IF(OR(WEEKDAY(A22,2)&gt;5,H22&lt;&gt;""),0,$B$6/5*$B$7/100))</f>
      </c>
      <c r="H22" s="9"/>
      <c r="I22" s="12">
        <f>F22-G22</f>
      </c>
      <c r="J22" s="12">
        <f>J21+I22</f>
      </c>
      <c r="K22" s="9"/>
    </row>
    <row r="23" spans="1:11" x14ac:dyDescent="0.25">
      <c r="A23" s="8">
        <f>IF(MONTH($B$5+12)=MONTH($B$5),$B$5+12,"")</f>
      </c>
      <c r="B23" s="9">
        <f>IF(A23="","",TEXT(A23,"ddd"))</f>
      </c>
      <c r="C23" s="10"/>
      <c r="D23" s="10"/>
      <c r="E23" s="10"/>
      <c r="F23" s="11">
        <f>IF(OR(C23="",D23=""),0,(D23-C23-IF(E23="",0,E23))*24)</f>
      </c>
      <c r="G23" s="11">
        <f>IF(A23="",0,IF(OR(WEEKDAY(A23,2)&gt;5,H23&lt;&gt;""),0,$B$6/5*$B$7/100))</f>
      </c>
      <c r="H23" s="9"/>
      <c r="I23" s="12">
        <f>F23-G23</f>
      </c>
      <c r="J23" s="12">
        <f>J22+I23</f>
      </c>
      <c r="K23" s="9"/>
    </row>
    <row r="24" spans="1:11" x14ac:dyDescent="0.25">
      <c r="A24" s="8">
        <f>IF(MONTH($B$5+13)=MONTH($B$5),$B$5+13,"")</f>
      </c>
      <c r="B24" s="9">
        <f>IF(A24="","",TEXT(A24,"ddd"))</f>
      </c>
      <c r="C24" s="10"/>
      <c r="D24" s="10"/>
      <c r="E24" s="10"/>
      <c r="F24" s="11">
        <f>IF(OR(C24="",D24=""),0,(D24-C24-IF(E24="",0,E24))*24)</f>
      </c>
      <c r="G24" s="11">
        <f>IF(A24="",0,IF(OR(WEEKDAY(A24,2)&gt;5,H24&lt;&gt;""),0,$B$6/5*$B$7/100))</f>
      </c>
      <c r="H24" s="9"/>
      <c r="I24" s="12">
        <f>F24-G24</f>
      </c>
      <c r="J24" s="12">
        <f>J23+I24</f>
      </c>
      <c r="K24" s="9"/>
    </row>
    <row r="25" spans="1:11" x14ac:dyDescent="0.25">
      <c r="A25" s="8">
        <f>IF(MONTH($B$5+14)=MONTH($B$5),$B$5+14,"")</f>
      </c>
      <c r="B25" s="9">
        <f>IF(A25="","",TEXT(A25,"ddd"))</f>
      </c>
      <c r="C25" s="10"/>
      <c r="D25" s="10"/>
      <c r="E25" s="10"/>
      <c r="F25" s="11">
        <f>IF(OR(C25="",D25=""),0,(D25-C25-IF(E25="",0,E25))*24)</f>
      </c>
      <c r="G25" s="11">
        <f>IF(A25="",0,IF(OR(WEEKDAY(A25,2)&gt;5,H25&lt;&gt;""),0,$B$6/5*$B$7/100))</f>
      </c>
      <c r="H25" s="9"/>
      <c r="I25" s="12">
        <f>F25-G25</f>
      </c>
      <c r="J25" s="12">
        <f>J24+I25</f>
      </c>
      <c r="K25" s="9"/>
    </row>
    <row r="26" spans="1:11" x14ac:dyDescent="0.25">
      <c r="A26" s="8">
        <f>IF(MONTH($B$5+15)=MONTH($B$5),$B$5+15,"")</f>
      </c>
      <c r="B26" s="9">
        <f>IF(A26="","",TEXT(A26,"ddd"))</f>
      </c>
      <c r="C26" s="10"/>
      <c r="D26" s="10"/>
      <c r="E26" s="10"/>
      <c r="F26" s="11">
        <f>IF(OR(C26="",D26=""),0,(D26-C26-IF(E26="",0,E26))*24)</f>
      </c>
      <c r="G26" s="11">
        <f>IF(A26="",0,IF(OR(WEEKDAY(A26,2)&gt;5,H26&lt;&gt;""),0,$B$6/5*$B$7/100))</f>
      </c>
      <c r="H26" s="9"/>
      <c r="I26" s="12">
        <f>F26-G26</f>
      </c>
      <c r="J26" s="12">
        <f>J25+I26</f>
      </c>
      <c r="K26" s="9"/>
    </row>
    <row r="27" spans="1:11" x14ac:dyDescent="0.25">
      <c r="A27" s="8">
        <f>IF(MONTH($B$5+16)=MONTH($B$5),$B$5+16,"")</f>
      </c>
      <c r="B27" s="9">
        <f>IF(A27="","",TEXT(A27,"ddd"))</f>
      </c>
      <c r="C27" s="10"/>
      <c r="D27" s="10"/>
      <c r="E27" s="10"/>
      <c r="F27" s="11">
        <f>IF(OR(C27="",D27=""),0,(D27-C27-IF(E27="",0,E27))*24)</f>
      </c>
      <c r="G27" s="11">
        <f>IF(A27="",0,IF(OR(WEEKDAY(A27,2)&gt;5,H27&lt;&gt;""),0,$B$6/5*$B$7/100))</f>
      </c>
      <c r="H27" s="9"/>
      <c r="I27" s="12">
        <f>F27-G27</f>
      </c>
      <c r="J27" s="12">
        <f>J26+I27</f>
      </c>
      <c r="K27" s="9"/>
    </row>
    <row r="28" spans="1:11" x14ac:dyDescent="0.25">
      <c r="A28" s="8">
        <f>IF(MONTH($B$5+17)=MONTH($B$5),$B$5+17,"")</f>
      </c>
      <c r="B28" s="9">
        <f>IF(A28="","",TEXT(A28,"ddd"))</f>
      </c>
      <c r="C28" s="10"/>
      <c r="D28" s="10"/>
      <c r="E28" s="10"/>
      <c r="F28" s="11">
        <f>IF(OR(C28="",D28=""),0,(D28-C28-IF(E28="",0,E28))*24)</f>
      </c>
      <c r="G28" s="11">
        <f>IF(A28="",0,IF(OR(WEEKDAY(A28,2)&gt;5,H28&lt;&gt;""),0,$B$6/5*$B$7/100))</f>
      </c>
      <c r="H28" s="9"/>
      <c r="I28" s="12">
        <f>F28-G28</f>
      </c>
      <c r="J28" s="12">
        <f>J27+I28</f>
      </c>
      <c r="K28" s="9"/>
    </row>
    <row r="29" spans="1:11" x14ac:dyDescent="0.25">
      <c r="A29" s="8">
        <f>IF(MONTH($B$5+18)=MONTH($B$5),$B$5+18,"")</f>
      </c>
      <c r="B29" s="9">
        <f>IF(A29="","",TEXT(A29,"ddd"))</f>
      </c>
      <c r="C29" s="10"/>
      <c r="D29" s="10"/>
      <c r="E29" s="10"/>
      <c r="F29" s="11">
        <f>IF(OR(C29="",D29=""),0,(D29-C29-IF(E29="",0,E29))*24)</f>
      </c>
      <c r="G29" s="11">
        <f>IF(A29="",0,IF(OR(WEEKDAY(A29,2)&gt;5,H29&lt;&gt;""),0,$B$6/5*$B$7/100))</f>
      </c>
      <c r="H29" s="9"/>
      <c r="I29" s="12">
        <f>F29-G29</f>
      </c>
      <c r="J29" s="12">
        <f>J28+I29</f>
      </c>
      <c r="K29" s="9"/>
    </row>
    <row r="30" spans="1:11" x14ac:dyDescent="0.25">
      <c r="A30" s="8">
        <f>IF(MONTH($B$5+19)=MONTH($B$5),$B$5+19,"")</f>
      </c>
      <c r="B30" s="9">
        <f>IF(A30="","",TEXT(A30,"ddd"))</f>
      </c>
      <c r="C30" s="10"/>
      <c r="D30" s="10"/>
      <c r="E30" s="10"/>
      <c r="F30" s="11">
        <f>IF(OR(C30="",D30=""),0,(D30-C30-IF(E30="",0,E30))*24)</f>
      </c>
      <c r="G30" s="11">
        <f>IF(A30="",0,IF(OR(WEEKDAY(A30,2)&gt;5,H30&lt;&gt;""),0,$B$6/5*$B$7/100))</f>
      </c>
      <c r="H30" s="9"/>
      <c r="I30" s="12">
        <f>F30-G30</f>
      </c>
      <c r="J30" s="12">
        <f>J29+I30</f>
      </c>
      <c r="K30" s="9"/>
    </row>
    <row r="31" spans="1:11" x14ac:dyDescent="0.25">
      <c r="A31" s="8">
        <f>IF(MONTH($B$5+20)=MONTH($B$5),$B$5+20,"")</f>
      </c>
      <c r="B31" s="9">
        <f>IF(A31="","",TEXT(A31,"ddd"))</f>
      </c>
      <c r="C31" s="10"/>
      <c r="D31" s="10"/>
      <c r="E31" s="10"/>
      <c r="F31" s="11">
        <f>IF(OR(C31="",D31=""),0,(D31-C31-IF(E31="",0,E31))*24)</f>
      </c>
      <c r="G31" s="11">
        <f>IF(A31="",0,IF(OR(WEEKDAY(A31,2)&gt;5,H31&lt;&gt;""),0,$B$6/5*$B$7/100))</f>
      </c>
      <c r="H31" s="9"/>
      <c r="I31" s="12">
        <f>F31-G31</f>
      </c>
      <c r="J31" s="12">
        <f>J30+I31</f>
      </c>
      <c r="K31" s="9"/>
    </row>
    <row r="32" spans="1:11" x14ac:dyDescent="0.25">
      <c r="A32" s="8">
        <f>IF(MONTH($B$5+21)=MONTH($B$5),$B$5+21,"")</f>
      </c>
      <c r="B32" s="9">
        <f>IF(A32="","",TEXT(A32,"ddd"))</f>
      </c>
      <c r="C32" s="10"/>
      <c r="D32" s="10"/>
      <c r="E32" s="10"/>
      <c r="F32" s="11">
        <f>IF(OR(C32="",D32=""),0,(D32-C32-IF(E32="",0,E32))*24)</f>
      </c>
      <c r="G32" s="11">
        <f>IF(A32="",0,IF(OR(WEEKDAY(A32,2)&gt;5,H32&lt;&gt;""),0,$B$6/5*$B$7/100))</f>
      </c>
      <c r="H32" s="9"/>
      <c r="I32" s="12">
        <f>F32-G32</f>
      </c>
      <c r="J32" s="12">
        <f>J31+I32</f>
      </c>
      <c r="K32" s="9"/>
    </row>
    <row r="33" spans="1:11" x14ac:dyDescent="0.25">
      <c r="A33" s="8">
        <f>IF(MONTH($B$5+22)=MONTH($B$5),$B$5+22,"")</f>
      </c>
      <c r="B33" s="9">
        <f>IF(A33="","",TEXT(A33,"ddd"))</f>
      </c>
      <c r="C33" s="10"/>
      <c r="D33" s="10"/>
      <c r="E33" s="10"/>
      <c r="F33" s="11">
        <f>IF(OR(C33="",D33=""),0,(D33-C33-IF(E33="",0,E33))*24)</f>
      </c>
      <c r="G33" s="11">
        <f>IF(A33="",0,IF(OR(WEEKDAY(A33,2)&gt;5,H33&lt;&gt;""),0,$B$6/5*$B$7/100))</f>
      </c>
      <c r="H33" s="9"/>
      <c r="I33" s="12">
        <f>F33-G33</f>
      </c>
      <c r="J33" s="12">
        <f>J32+I33</f>
      </c>
      <c r="K33" s="9"/>
    </row>
    <row r="34" spans="1:11" x14ac:dyDescent="0.25">
      <c r="A34" s="8">
        <f>IF(MONTH($B$5+23)=MONTH($B$5),$B$5+23,"")</f>
      </c>
      <c r="B34" s="9">
        <f>IF(A34="","",TEXT(A34,"ddd"))</f>
      </c>
      <c r="C34" s="10"/>
      <c r="D34" s="10"/>
      <c r="E34" s="10"/>
      <c r="F34" s="11">
        <f>IF(OR(C34="",D34=""),0,(D34-C34-IF(E34="",0,E34))*24)</f>
      </c>
      <c r="G34" s="11">
        <f>IF(A34="",0,IF(OR(WEEKDAY(A34,2)&gt;5,H34&lt;&gt;""),0,$B$6/5*$B$7/100))</f>
      </c>
      <c r="H34" s="9"/>
      <c r="I34" s="12">
        <f>F34-G34</f>
      </c>
      <c r="J34" s="12">
        <f>J33+I34</f>
      </c>
      <c r="K34" s="9"/>
    </row>
    <row r="35" spans="1:11" x14ac:dyDescent="0.25">
      <c r="A35" s="8">
        <f>IF(MONTH($B$5+24)=MONTH($B$5),$B$5+24,"")</f>
      </c>
      <c r="B35" s="9">
        <f>IF(A35="","",TEXT(A35,"ddd"))</f>
      </c>
      <c r="C35" s="10"/>
      <c r="D35" s="10"/>
      <c r="E35" s="10"/>
      <c r="F35" s="11">
        <f>IF(OR(C35="",D35=""),0,(D35-C35-IF(E35="",0,E35))*24)</f>
      </c>
      <c r="G35" s="11">
        <f>IF(A35="",0,IF(OR(WEEKDAY(A35,2)&gt;5,H35&lt;&gt;""),0,$B$6/5*$B$7/100))</f>
      </c>
      <c r="H35" s="9"/>
      <c r="I35" s="12">
        <f>F35-G35</f>
      </c>
      <c r="J35" s="12">
        <f>J34+I35</f>
      </c>
      <c r="K35" s="9"/>
    </row>
    <row r="36" spans="1:11" x14ac:dyDescent="0.25">
      <c r="A36" s="8">
        <f>IF(MONTH($B$5+25)=MONTH($B$5),$B$5+25,"")</f>
      </c>
      <c r="B36" s="9">
        <f>IF(A36="","",TEXT(A36,"ddd"))</f>
      </c>
      <c r="C36" s="10"/>
      <c r="D36" s="10"/>
      <c r="E36" s="10"/>
      <c r="F36" s="11">
        <f>IF(OR(C36="",D36=""),0,(D36-C36-IF(E36="",0,E36))*24)</f>
      </c>
      <c r="G36" s="11">
        <f>IF(A36="",0,IF(OR(WEEKDAY(A36,2)&gt;5,H36&lt;&gt;""),0,$B$6/5*$B$7/100))</f>
      </c>
      <c r="H36" s="9"/>
      <c r="I36" s="12">
        <f>F36-G36</f>
      </c>
      <c r="J36" s="12">
        <f>J35+I36</f>
      </c>
      <c r="K36" s="9"/>
    </row>
    <row r="37" spans="1:11" x14ac:dyDescent="0.25">
      <c r="A37" s="8">
        <f>IF(MONTH($B$5+26)=MONTH($B$5),$B$5+26,"")</f>
      </c>
      <c r="B37" s="9">
        <f>IF(A37="","",TEXT(A37,"ddd"))</f>
      </c>
      <c r="C37" s="10"/>
      <c r="D37" s="10"/>
      <c r="E37" s="10"/>
      <c r="F37" s="11">
        <f>IF(OR(C37="",D37=""),0,(D37-C37-IF(E37="",0,E37))*24)</f>
      </c>
      <c r="G37" s="11">
        <f>IF(A37="",0,IF(OR(WEEKDAY(A37,2)&gt;5,H37&lt;&gt;""),0,$B$6/5*$B$7/100))</f>
      </c>
      <c r="H37" s="9"/>
      <c r="I37" s="12">
        <f>F37-G37</f>
      </c>
      <c r="J37" s="12">
        <f>J36+I37</f>
      </c>
      <c r="K37" s="9"/>
    </row>
    <row r="38" spans="1:11" x14ac:dyDescent="0.25">
      <c r="A38" s="8">
        <f>IF(MONTH($B$5+27)=MONTH($B$5),$B$5+27,"")</f>
      </c>
      <c r="B38" s="9">
        <f>IF(A38="","",TEXT(A38,"ddd"))</f>
      </c>
      <c r="C38" s="10"/>
      <c r="D38" s="10"/>
      <c r="E38" s="10"/>
      <c r="F38" s="11">
        <f>IF(OR(C38="",D38=""),0,(D38-C38-IF(E38="",0,E38))*24)</f>
      </c>
      <c r="G38" s="11">
        <f>IF(A38="",0,IF(OR(WEEKDAY(A38,2)&gt;5,H38&lt;&gt;""),0,$B$6/5*$B$7/100))</f>
      </c>
      <c r="H38" s="9"/>
      <c r="I38" s="12">
        <f>F38-G38</f>
      </c>
      <c r="J38" s="12">
        <f>J37+I38</f>
      </c>
      <c r="K38" s="9"/>
    </row>
    <row r="39" spans="1:11" x14ac:dyDescent="0.25">
      <c r="A39" s="8">
        <f>IF(MONTH($B$5+28)=MONTH($B$5),$B$5+28,"")</f>
      </c>
      <c r="B39" s="9">
        <f>IF(A39="","",TEXT(A39,"ddd"))</f>
      </c>
      <c r="C39" s="10"/>
      <c r="D39" s="10"/>
      <c r="E39" s="10"/>
      <c r="F39" s="11">
        <f>IF(OR(C39="",D39=""),0,(D39-C39-IF(E39="",0,E39))*24)</f>
      </c>
      <c r="G39" s="11">
        <f>IF(A39="",0,IF(OR(WEEKDAY(A39,2)&gt;5,H39&lt;&gt;""),0,$B$6/5*$B$7/100))</f>
      </c>
      <c r="H39" s="9"/>
      <c r="I39" s="12">
        <f>F39-G39</f>
      </c>
      <c r="J39" s="12">
        <f>J38+I39</f>
      </c>
      <c r="K39" s="9"/>
    </row>
    <row r="40" spans="1:11" x14ac:dyDescent="0.25">
      <c r="A40" s="8">
        <f>IF(MONTH($B$5+29)=MONTH($B$5),$B$5+29,"")</f>
      </c>
      <c r="B40" s="9">
        <f>IF(A40="","",TEXT(A40,"ddd"))</f>
      </c>
      <c r="C40" s="10"/>
      <c r="D40" s="10"/>
      <c r="E40" s="10"/>
      <c r="F40" s="11">
        <f>IF(OR(C40="",D40=""),0,(D40-C40-IF(E40="",0,E40))*24)</f>
      </c>
      <c r="G40" s="11">
        <f>IF(A40="",0,IF(OR(WEEKDAY(A40,2)&gt;5,H40&lt;&gt;""),0,$B$6/5*$B$7/100))</f>
      </c>
      <c r="H40" s="9"/>
      <c r="I40" s="12">
        <f>F40-G40</f>
      </c>
      <c r="J40" s="12">
        <f>J39+I40</f>
      </c>
      <c r="K40" s="9"/>
    </row>
    <row r="41" spans="1:11" x14ac:dyDescent="0.25">
      <c r="A41" s="8">
        <f>IF(MONTH($B$5+30)=MONTH($B$5),$B$5+30,"")</f>
      </c>
      <c r="B41" s="9">
        <f>IF(A41="","",TEXT(A41,"ddd"))</f>
      </c>
      <c r="C41" s="10"/>
      <c r="D41" s="10"/>
      <c r="E41" s="10"/>
      <c r="F41" s="11">
        <f>IF(OR(C41="",D41=""),0,(D41-C41-IF(E41="",0,E41))*24)</f>
      </c>
      <c r="G41" s="11">
        <f>IF(A41="",0,IF(OR(WEEKDAY(A41,2)&gt;5,H41&lt;&gt;""),0,$B$6/5*$B$7/100))</f>
      </c>
      <c r="H41" s="9"/>
      <c r="I41" s="12">
        <f>F41-G41</f>
      </c>
      <c r="J41" s="12">
        <f>J40+I41</f>
      </c>
      <c r="K41" s="9"/>
    </row>
    <row r="42" spans="5:11" x14ac:dyDescent="0.25">
      <c r="E42" s="13" t="s">
        <v>22</v>
      </c>
      <c r="F42" s="14">
        <f>SUM(F11:F41)</f>
      </c>
      <c r="G42" s="14">
        <f>SUM(G11:G41)</f>
      </c>
      <c r="I42" s="15">
        <f>SUM(I11:I41)</f>
      </c>
      <c r="J42" s="15">
        <f>J41</f>
      </c>
      <c r="K42" s="16" t="s">
        <v>23</v>
      </c>
    </row>
    <row r="45" spans="1:7" x14ac:dyDescent="0.25">
      <c r="A45" s="16" t="s">
        <v>24</v>
      </c>
      <c r="G45" s="16" t="s">
        <v>25</v>
      </c>
    </row>
    <row r="46" spans="1:11" x14ac:dyDescent="0.25">
      <c r="A46" s="17"/>
      <c r="B46" s="17"/>
      <c r="C46" s="17"/>
      <c r="D46" s="17"/>
      <c r="E46" s="17"/>
      <c r="G46" s="17"/>
      <c r="H46" s="17"/>
      <c r="I46" s="17"/>
      <c r="J46" s="17"/>
      <c r="K46" s="17"/>
    </row>
    <row r="48" spans="1:11" x14ac:dyDescent="0.25">
      <c r="A48" s="18" t="s">
        <v>26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</row>
  </sheetData>
  <mergeCells count="10">
    <mergeCell ref="A1:K1"/>
    <mergeCell ref="A2:K2"/>
    <mergeCell ref="B4:D4"/>
    <mergeCell ref="B5:D5"/>
    <mergeCell ref="B6:D6"/>
    <mergeCell ref="B7:D7"/>
    <mergeCell ref="B8:D8"/>
    <mergeCell ref="A46:E46"/>
    <mergeCell ref="G46:K46"/>
    <mergeCell ref="A48:K48"/>
  </mergeCells>
  <conditionalFormatting sqref="A11:K41">
    <cfRule type="expression" dxfId="0" priority="1">
      <formula>AND($A11&lt;&gt;"",WEEKDAY($A11,2)&gt;5)</formula>
    </cfRule>
  </conditionalFormatting>
  <pageMargins left="0.7" right="0.7" top="0.75" bottom="0.75" header="0.3" footer="0.3"/>
  <pageSetup paperSize="9" orientation="portrait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FormatPr defaultRowHeight="15" outlineLevelRow="0" outlineLevelCol="0" x14ac:dyDescent="55"/>
  <cols>
    <col min="1" max="1" width="100" customWidth="1"/>
  </cols>
  <sheetData>
    <row r="1" spans="1:1" x14ac:dyDescent="0.25">
      <c r="A1" s="19" t="s">
        <v>27</v>
      </c>
    </row>
    <row r="2" spans="1:1" x14ac:dyDescent="0.25">
      <c r="A2" t="s">
        <v>3</v>
      </c>
    </row>
    <row r="3" spans="1:1" x14ac:dyDescent="0.25">
      <c r="A3" t="s">
        <v>28</v>
      </c>
    </row>
    <row r="4" spans="1:1" x14ac:dyDescent="0.25">
      <c r="A4" t="s">
        <v>29</v>
      </c>
    </row>
    <row r="5" spans="1:1" x14ac:dyDescent="0.25">
      <c r="A5" t="s">
        <v>30</v>
      </c>
    </row>
    <row r="6" spans="1:1" x14ac:dyDescent="0.25">
      <c r="A6" t="s">
        <v>31</v>
      </c>
    </row>
    <row r="7" spans="1:1" x14ac:dyDescent="0.25">
      <c r="A7" t="s">
        <v>3</v>
      </c>
    </row>
    <row r="8" spans="1:1" x14ac:dyDescent="0.25">
      <c r="A8" t="s">
        <v>32</v>
      </c>
    </row>
    <row r="9" spans="1:1" x14ac:dyDescent="0.25">
      <c r="A9" t="s">
        <v>33</v>
      </c>
    </row>
    <row r="10" spans="1:1" x14ac:dyDescent="0.25">
      <c r="A10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Monat</vt:lpstr>
      <vt:lpstr>Hinweise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Clockopus (Solvia GmbH)</dc:creator>
  <dc:title/>
  <dc:subject/>
  <dc:description/>
  <cp:keywords/>
  <cp:category/>
  <cp:lastModifiedBy>Unknown</cp:lastModifiedBy>
  <dcterms:created xsi:type="dcterms:W3CDTF">2026-08-15T00:00:00Z</dcterms:created>
  <dcterms:modified xsi:type="dcterms:W3CDTF">2026-08-17T06:41:32Z</dcterms:modified>
</cp:coreProperties>
</file>